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nekrasova\Desktop\sports2019\IEKŠĒJĀS KĀRTĪBAS NOTEIKUMI\ēdnīca_pakas\"/>
    </mc:Choice>
  </mc:AlternateContent>
  <bookViews>
    <workbookView xWindow="0" yWindow="0" windowWidth="15360" windowHeight="7620" activeTab="1"/>
  </bookViews>
  <sheets>
    <sheet name="20 dienas" sheetId="1" r:id="rId1"/>
    <sheet name="5 dienas" sheetId="2" r:id="rId2"/>
    <sheet name="10 diena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" l="1"/>
  <c r="F15" i="3"/>
  <c r="E15" i="3"/>
  <c r="D15" i="3"/>
  <c r="B15" i="3"/>
  <c r="L15" i="3" s="1"/>
  <c r="L12" i="3"/>
  <c r="G12" i="3"/>
  <c r="F12" i="3"/>
  <c r="E12" i="3"/>
  <c r="D12" i="3"/>
  <c r="B12" i="3"/>
  <c r="G11" i="3"/>
  <c r="F11" i="3"/>
  <c r="E11" i="3"/>
  <c r="D11" i="3"/>
  <c r="B11" i="3"/>
  <c r="L11" i="3" s="1"/>
  <c r="L10" i="3"/>
  <c r="G10" i="3"/>
  <c r="F10" i="3"/>
  <c r="E10" i="3"/>
  <c r="D10" i="3"/>
  <c r="B10" i="3"/>
  <c r="G9" i="3"/>
  <c r="F9" i="3"/>
  <c r="E9" i="3"/>
  <c r="D9" i="3"/>
  <c r="G8" i="3"/>
  <c r="F8" i="3"/>
  <c r="E8" i="3"/>
  <c r="D8" i="3"/>
  <c r="B8" i="3"/>
  <c r="L8" i="3" s="1"/>
  <c r="L7" i="3"/>
  <c r="G7" i="3"/>
  <c r="F7" i="3"/>
  <c r="E7" i="3"/>
  <c r="D7" i="3"/>
  <c r="B7" i="3"/>
  <c r="G6" i="3"/>
  <c r="F6" i="3"/>
  <c r="E6" i="3"/>
  <c r="D6" i="3"/>
  <c r="B6" i="3"/>
  <c r="L6" i="3" s="1"/>
  <c r="L5" i="3"/>
  <c r="G5" i="3"/>
  <c r="F5" i="3"/>
  <c r="E5" i="3"/>
  <c r="D5" i="3"/>
  <c r="B5" i="3"/>
  <c r="G4" i="3"/>
  <c r="G13" i="3" s="1"/>
  <c r="F4" i="3"/>
  <c r="E4" i="3"/>
  <c r="D4" i="3"/>
  <c r="B4" i="3"/>
  <c r="L4" i="3" s="1"/>
  <c r="L3" i="3"/>
  <c r="G3" i="3"/>
  <c r="F3" i="3"/>
  <c r="F13" i="3" s="1"/>
  <c r="E3" i="3"/>
  <c r="E13" i="3" s="1"/>
  <c r="D3" i="3"/>
  <c r="D13" i="3" s="1"/>
  <c r="B3" i="3"/>
  <c r="G8" i="2"/>
  <c r="F8" i="2"/>
  <c r="E8" i="2"/>
  <c r="D8" i="2"/>
  <c r="B8" i="2"/>
  <c r="L8" i="2" s="1"/>
  <c r="L7" i="2"/>
  <c r="G7" i="2"/>
  <c r="F7" i="2"/>
  <c r="E7" i="2"/>
  <c r="D7" i="2"/>
  <c r="B7" i="2"/>
  <c r="G6" i="2"/>
  <c r="F6" i="2"/>
  <c r="E6" i="2"/>
  <c r="D6" i="2"/>
  <c r="B6" i="2"/>
  <c r="L6" i="2" s="1"/>
  <c r="G5" i="2"/>
  <c r="F5" i="2"/>
  <c r="E5" i="2"/>
  <c r="D5" i="2"/>
  <c r="L4" i="2"/>
  <c r="G4" i="2"/>
  <c r="F4" i="2"/>
  <c r="E4" i="2"/>
  <c r="E9" i="2" s="1"/>
  <c r="D4" i="2"/>
  <c r="L3" i="2"/>
  <c r="G3" i="2"/>
  <c r="G9" i="2" s="1"/>
  <c r="F3" i="2"/>
  <c r="F9" i="2" s="1"/>
  <c r="E3" i="2"/>
  <c r="D3" i="2"/>
  <c r="D9" i="2" s="1"/>
  <c r="G19" i="1"/>
  <c r="F19" i="1"/>
  <c r="E19" i="1"/>
  <c r="D19" i="1"/>
  <c r="B19" i="1"/>
  <c r="L16" i="1"/>
  <c r="G16" i="1"/>
  <c r="F16" i="1"/>
  <c r="E16" i="1"/>
  <c r="D16" i="1"/>
  <c r="B16" i="1"/>
  <c r="G15" i="1"/>
  <c r="F15" i="1"/>
  <c r="E15" i="1"/>
  <c r="D15" i="1"/>
  <c r="B15" i="1"/>
  <c r="L15" i="1" s="1"/>
  <c r="L14" i="1"/>
  <c r="G14" i="1"/>
  <c r="F14" i="1"/>
  <c r="E14" i="1"/>
  <c r="D14" i="1"/>
  <c r="B14" i="1"/>
  <c r="G13" i="1"/>
  <c r="F13" i="1"/>
  <c r="E13" i="1"/>
  <c r="D13" i="1"/>
  <c r="B13" i="1"/>
  <c r="G12" i="1"/>
  <c r="F12" i="1"/>
  <c r="E12" i="1"/>
  <c r="D12" i="1"/>
  <c r="B12" i="1"/>
  <c r="G11" i="1"/>
  <c r="F11" i="1"/>
  <c r="E11" i="1"/>
  <c r="D11" i="1"/>
  <c r="B11" i="1"/>
  <c r="L11" i="1" s="1"/>
  <c r="G10" i="1"/>
  <c r="G17" i="1" s="1"/>
  <c r="F10" i="1"/>
  <c r="E10" i="1"/>
  <c r="D10" i="1"/>
  <c r="G9" i="1"/>
  <c r="F9" i="1"/>
  <c r="E9" i="1"/>
  <c r="D9" i="1"/>
  <c r="B9" i="1"/>
  <c r="G8" i="1"/>
  <c r="F8" i="1"/>
  <c r="E8" i="1"/>
  <c r="D8" i="1"/>
  <c r="B8" i="1"/>
  <c r="L8" i="1" s="1"/>
  <c r="L7" i="1"/>
  <c r="G7" i="1"/>
  <c r="F7" i="1"/>
  <c r="E7" i="1"/>
  <c r="D7" i="1"/>
  <c r="B7" i="1"/>
  <c r="G6" i="1"/>
  <c r="F6" i="1"/>
  <c r="E6" i="1"/>
  <c r="D6" i="1"/>
  <c r="B6" i="1"/>
  <c r="L5" i="1"/>
  <c r="G5" i="1"/>
  <c r="F5" i="1"/>
  <c r="E5" i="1"/>
  <c r="D5" i="1"/>
  <c r="B5" i="1"/>
  <c r="G4" i="1"/>
  <c r="F4" i="1"/>
  <c r="E4" i="1"/>
  <c r="D4" i="1"/>
  <c r="B4" i="1"/>
  <c r="L4" i="1" s="1"/>
  <c r="L3" i="1"/>
  <c r="L17" i="1" s="1"/>
  <c r="L20" i="1" s="1"/>
  <c r="G3" i="1"/>
  <c r="F3" i="1"/>
  <c r="F17" i="1" s="1"/>
  <c r="E3" i="1"/>
  <c r="E17" i="1" s="1"/>
  <c r="D3" i="1"/>
  <c r="D17" i="1" s="1"/>
  <c r="B3" i="1"/>
  <c r="L13" i="3" l="1"/>
  <c r="L16" i="3" s="1"/>
  <c r="L9" i="2"/>
</calcChain>
</file>

<file path=xl/sharedStrings.xml><?xml version="1.0" encoding="utf-8"?>
<sst xmlns="http://schemas.openxmlformats.org/spreadsheetml/2006/main" count="113" uniqueCount="60">
  <si>
    <t>Produkta nosaukums</t>
  </si>
  <si>
    <t>Daudzums 1 bērnam dienā, g</t>
  </si>
  <si>
    <t>Uzturvielas, g</t>
  </si>
  <si>
    <t>Enerģija, kcal</t>
  </si>
  <si>
    <t>Uzturvērtība 100 g produkta</t>
  </si>
  <si>
    <t>Daudzums (bruto), kg             20 dienām</t>
  </si>
  <si>
    <t>Bruto</t>
  </si>
  <si>
    <t>Neto</t>
  </si>
  <si>
    <t>Olb.v.,g</t>
  </si>
  <si>
    <t>Tauki, g</t>
  </si>
  <si>
    <t>Ogļh., g</t>
  </si>
  <si>
    <t>Enerģija</t>
  </si>
  <si>
    <t>olb.v</t>
  </si>
  <si>
    <t>Tauki</t>
  </si>
  <si>
    <t>ogļ.h.</t>
  </si>
  <si>
    <r>
      <t xml:space="preserve">Makaroni, </t>
    </r>
    <r>
      <rPr>
        <i/>
        <sz val="12"/>
        <color theme="1"/>
        <rFont val="Times New Roman"/>
        <family val="1"/>
      </rPr>
      <t>pilngraudu</t>
    </r>
  </si>
  <si>
    <t xml:space="preserve">Grūbas </t>
  </si>
  <si>
    <t xml:space="preserve">Pilgraudu auzu milti </t>
  </si>
  <si>
    <r>
      <t>Sausmaizītes, pilgraudu (</t>
    </r>
    <r>
      <rPr>
        <i/>
        <sz val="11"/>
        <color theme="1"/>
        <rFont val="Times New Roman"/>
        <family val="1"/>
      </rPr>
      <t>vai līdzvērtīgas</t>
    </r>
    <r>
      <rPr>
        <sz val="11"/>
        <color theme="1"/>
        <rFont val="Times New Roman"/>
        <family val="1"/>
      </rPr>
      <t>)</t>
    </r>
  </si>
  <si>
    <r>
      <t>Piens, UHT, 2.5% (</t>
    </r>
    <r>
      <rPr>
        <i/>
        <sz val="12"/>
        <color theme="1"/>
        <rFont val="Times New Roman"/>
        <family val="1"/>
      </rPr>
      <t>vai 2% vai 3.2%</t>
    </r>
    <r>
      <rPr>
        <sz val="12"/>
        <color theme="1"/>
        <rFont val="Times New Roman"/>
        <family val="1"/>
      </rPr>
      <t>)</t>
    </r>
  </si>
  <si>
    <r>
      <t xml:space="preserve">Kausētais siers                    </t>
    </r>
    <r>
      <rPr>
        <sz val="12"/>
        <rFont val="Times New Roman"/>
        <family val="1"/>
      </rPr>
      <t>(</t>
    </r>
    <r>
      <rPr>
        <i/>
        <sz val="12"/>
        <rFont val="Times New Roman"/>
        <family val="1"/>
      </rPr>
      <t>"Dzintars", "Azaids" vai cits</t>
    </r>
    <r>
      <rPr>
        <sz val="12"/>
        <rFont val="Times New Roman"/>
        <family val="1"/>
      </rPr>
      <t>)</t>
    </r>
  </si>
  <si>
    <r>
      <rPr>
        <sz val="12"/>
        <color rgb="FFFF0000"/>
        <rFont val="Times New Roman"/>
        <family val="1"/>
      </rPr>
      <t>Pusžāvēta desa</t>
    </r>
    <r>
      <rPr>
        <sz val="12"/>
        <color rgb="FF000000"/>
        <rFont val="Times New Roman"/>
        <family val="1"/>
      </rPr>
      <t xml:space="preserve"> Bērniem (Zaļā karotīte)</t>
    </r>
  </si>
  <si>
    <t>Olas (A kat., L/M izm.), 10 gab.</t>
  </si>
  <si>
    <t>1/2 gab.</t>
  </si>
  <si>
    <t>10 gab.</t>
  </si>
  <si>
    <r>
      <t>Piecu sēklu maisījums (</t>
    </r>
    <r>
      <rPr>
        <i/>
        <sz val="11"/>
        <color theme="1"/>
        <rFont val="Times New Roman"/>
        <family val="1"/>
      </rPr>
      <t xml:space="preserve">saulespuķu, sezama, ķirbju sēklas, linsēklas, zelta linsēklas </t>
    </r>
    <r>
      <rPr>
        <sz val="11"/>
        <color theme="1"/>
        <rFont val="Times New Roman"/>
        <family val="1"/>
      </rPr>
      <t>)</t>
    </r>
  </si>
  <si>
    <t>Kukurūza, kons.</t>
  </si>
  <si>
    <r>
      <t xml:space="preserve">Bietes, </t>
    </r>
    <r>
      <rPr>
        <i/>
        <sz val="12"/>
        <color theme="1"/>
        <rFont val="Times New Roman"/>
        <family val="1"/>
      </rPr>
      <t>vārītas, mizotas</t>
    </r>
    <r>
      <rPr>
        <sz val="12"/>
        <color theme="1"/>
        <rFont val="Times New Roman"/>
        <family val="1"/>
      </rPr>
      <t xml:space="preserve"> (vakuumā )</t>
    </r>
  </si>
  <si>
    <r>
      <t xml:space="preserve">Štovēti kāposti, </t>
    </r>
    <r>
      <rPr>
        <i/>
        <sz val="12"/>
        <color theme="1"/>
        <rFont val="Times New Roman"/>
        <family val="1"/>
      </rPr>
      <t>fasēti (var uzglabāt līdz 20⁰C)</t>
    </r>
  </si>
  <si>
    <r>
      <t>Apelsīni/Āboli (v</t>
    </r>
    <r>
      <rPr>
        <i/>
        <sz val="12"/>
        <color theme="1"/>
        <rFont val="Times New Roman"/>
        <family val="1"/>
      </rPr>
      <t>ai Persiku kompots ~800g bruto vai cits augļu kompots)</t>
    </r>
  </si>
  <si>
    <t>Ābolu sula vai cita augļu, ogu sula</t>
  </si>
  <si>
    <t>Kopā</t>
  </si>
  <si>
    <t>MK not.nr.172 komplekso pusdienu "normas" (1-12.klasēm).</t>
  </si>
  <si>
    <t>12 …37</t>
  </si>
  <si>
    <t>16...38</t>
  </si>
  <si>
    <t>55...147</t>
  </si>
  <si>
    <t>490...980</t>
  </si>
  <si>
    <r>
      <rPr>
        <sz val="12"/>
        <color rgb="FFFF0000"/>
        <rFont val="Times New Roman"/>
        <family val="1"/>
      </rPr>
      <t>Papildus:</t>
    </r>
    <r>
      <rPr>
        <sz val="12"/>
        <color theme="1"/>
        <rFont val="Times New Roman"/>
        <family val="1"/>
      </rPr>
      <t xml:space="preserve"> Rapšu vai saulespuķu eļļa</t>
    </r>
  </si>
  <si>
    <t>Piezīme: Kausētais siers un pusžāvētā desa jāieliek pakā (no ledusskapja) īsi pirms pakas izsniegšanas izglītojamiem/vecākiem.</t>
  </si>
  <si>
    <t>20 dienu pakas</t>
  </si>
  <si>
    <t>1.-4.kl. 05.05-31.05. - izdalīšana - 24.05,25.05.</t>
  </si>
  <si>
    <t>7.-12.kl. 05.05-31.05. - izdalīšana - 26.05,27.05.</t>
  </si>
  <si>
    <t>Daudzums (bruto), kg              5 dienām</t>
  </si>
  <si>
    <t>Griķi</t>
  </si>
  <si>
    <t>Piens, UHT, 2,5%</t>
  </si>
  <si>
    <t xml:space="preserve">Āboli </t>
  </si>
  <si>
    <t>Pakas 5 dienam</t>
  </si>
  <si>
    <t>5.-6.kl. - 11.05-17.05. - izdalīšana - 28.05.</t>
  </si>
  <si>
    <t>Daudzums (bruto), kg             10 dienām</t>
  </si>
  <si>
    <r>
      <t xml:space="preserve">Auzu pārslas, </t>
    </r>
    <r>
      <rPr>
        <i/>
        <sz val="12"/>
        <color theme="1"/>
        <rFont val="Times New Roman"/>
        <family val="1"/>
      </rPr>
      <t>pilngraudu</t>
    </r>
  </si>
  <si>
    <t>Manna</t>
  </si>
  <si>
    <r>
      <t xml:space="preserve">Rīsi, </t>
    </r>
    <r>
      <rPr>
        <i/>
        <sz val="12"/>
        <color theme="1"/>
        <rFont val="Times New Roman"/>
        <family val="1"/>
      </rPr>
      <t>brūnie</t>
    </r>
  </si>
  <si>
    <t>1 gab.</t>
  </si>
  <si>
    <r>
      <t>Dateles (</t>
    </r>
    <r>
      <rPr>
        <i/>
        <sz val="11"/>
        <color theme="1"/>
        <rFont val="Times New Roman"/>
        <family val="1"/>
      </rPr>
      <t>žāvētas, bez kauliņiem</t>
    </r>
    <r>
      <rPr>
        <sz val="11"/>
        <color theme="1"/>
        <rFont val="Times New Roman"/>
        <family val="1"/>
      </rPr>
      <t>)</t>
    </r>
  </si>
  <si>
    <t>Piezīme: Kausētais siers jāieliek pakā (no ledusskapja) īsi pirms pakas izsniegšanas izglītojamiem/vecākiem.</t>
  </si>
  <si>
    <t>5.-6.kl. - 18.05-31.05. - izdalīšana - 28.05.</t>
  </si>
  <si>
    <t>Baltās pupiņas</t>
  </si>
  <si>
    <r>
      <t>Pankūku  milti (</t>
    </r>
    <r>
      <rPr>
        <i/>
        <sz val="12"/>
        <color theme="1"/>
        <rFont val="Times New Roman"/>
        <family val="1"/>
      </rPr>
      <t>miltu maisījums Dobele)</t>
    </r>
  </si>
  <si>
    <t>Žāvētu augļu, riekstu maisījums Studentu brokastis</t>
  </si>
  <si>
    <t>Konservēti zaļie zirnīši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</si>
</sst>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color theme="1"/>
      <name val="Times New Roman"/>
      <family val="1"/>
    </font>
    <font>
      <i/>
      <sz val="12"/>
      <color rgb="FFFF0000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/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1" xfId="0" applyFont="1" applyFill="1" applyBorder="1"/>
    <xf numFmtId="0" fontId="2" fillId="5" borderId="1" xfId="0" applyFont="1" applyFill="1" applyBorder="1"/>
    <xf numFmtId="0" fontId="2" fillId="6" borderId="0" xfId="0" applyFont="1" applyFill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3" fillId="6" borderId="3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2" fontId="3" fillId="4" borderId="6" xfId="0" applyNumberFormat="1" applyFont="1" applyFill="1" applyBorder="1" applyAlignment="1">
      <alignment horizontal="center" vertical="center"/>
    </xf>
    <xf numFmtId="0" fontId="3" fillId="6" borderId="0" xfId="0" applyFont="1" applyFill="1"/>
    <xf numFmtId="2" fontId="3" fillId="7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 wrapText="1"/>
    </xf>
    <xf numFmtId="164" fontId="3" fillId="6" borderId="0" xfId="0" applyNumberFormat="1" applyFont="1" applyFill="1" applyAlignment="1">
      <alignment horizontal="center"/>
    </xf>
    <xf numFmtId="0" fontId="8" fillId="0" borderId="0" xfId="0" applyFont="1" applyAlignment="1">
      <alignment wrapText="1"/>
    </xf>
    <xf numFmtId="0" fontId="3" fillId="6" borderId="2" xfId="0" applyFont="1" applyFill="1" applyBorder="1" applyAlignment="1">
      <alignment horizontal="center" vertical="center"/>
    </xf>
    <xf numFmtId="0" fontId="5" fillId="0" borderId="2" xfId="1" applyFont="1" applyBorder="1"/>
    <xf numFmtId="0" fontId="3" fillId="0" borderId="0" xfId="0" applyFont="1" applyAlignment="1">
      <alignment horizontal="center" vertical="center"/>
    </xf>
    <xf numFmtId="2" fontId="3" fillId="5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6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2" fontId="3" fillId="5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4" borderId="7" xfId="0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horizontal="right"/>
    </xf>
    <xf numFmtId="0" fontId="3" fillId="9" borderId="0" xfId="0" applyFont="1" applyFill="1" applyAlignment="1">
      <alignment horizontal="center" vertical="center"/>
    </xf>
    <xf numFmtId="2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2" fontId="2" fillId="9" borderId="7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wrapText="1"/>
    </xf>
    <xf numFmtId="0" fontId="3" fillId="6" borderId="2" xfId="0" applyFont="1" applyFill="1" applyBorder="1"/>
    <xf numFmtId="2" fontId="3" fillId="6" borderId="2" xfId="0" applyNumberFormat="1" applyFont="1" applyFill="1" applyBorder="1" applyAlignment="1">
      <alignment horizontal="center" vertical="center"/>
    </xf>
    <xf numFmtId="0" fontId="2" fillId="0" borderId="0" xfId="0" applyFont="1"/>
    <xf numFmtId="2" fontId="2" fillId="9" borderId="0" xfId="0" applyNumberFormat="1" applyFont="1" applyFill="1" applyAlignment="1">
      <alignment horizontal="center" vertical="center"/>
    </xf>
    <xf numFmtId="0" fontId="12" fillId="6" borderId="0" xfId="0" applyFont="1" applyFill="1"/>
    <xf numFmtId="0" fontId="13" fillId="0" borderId="0" xfId="0" applyFont="1"/>
    <xf numFmtId="0" fontId="2" fillId="2" borderId="3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5" borderId="2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5" borderId="2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1" fontId="3" fillId="6" borderId="2" xfId="0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14" fillId="0" borderId="0" xfId="0" applyFont="1"/>
    <xf numFmtId="0" fontId="3" fillId="6" borderId="6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/>
    </xf>
    <xf numFmtId="2" fontId="3" fillId="5" borderId="2" xfId="0" applyNumberFormat="1" applyFon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D15" sqref="D15"/>
    </sheetView>
  </sheetViews>
  <sheetFormatPr defaultRowHeight="15" x14ac:dyDescent="0.25"/>
  <cols>
    <col min="1" max="1" width="33.5703125" customWidth="1"/>
    <col min="5" max="5" width="8.140625" customWidth="1"/>
    <col min="12" max="12" width="16.28515625" customWidth="1"/>
  </cols>
  <sheetData>
    <row r="1" spans="1:13" ht="15.75" x14ac:dyDescent="0.25">
      <c r="A1" s="1" t="s">
        <v>0</v>
      </c>
      <c r="B1" s="71" t="s">
        <v>1</v>
      </c>
      <c r="C1" s="71"/>
      <c r="D1" s="72" t="s">
        <v>2</v>
      </c>
      <c r="E1" s="72"/>
      <c r="F1" s="72"/>
      <c r="G1" s="2" t="s">
        <v>3</v>
      </c>
      <c r="H1" s="72" t="s">
        <v>4</v>
      </c>
      <c r="I1" s="72"/>
      <c r="J1" s="72"/>
      <c r="K1" s="72"/>
      <c r="L1" s="73" t="s">
        <v>5</v>
      </c>
      <c r="M1" s="3"/>
    </row>
    <row r="2" spans="1:13" ht="16.5" thickBot="1" x14ac:dyDescent="0.3">
      <c r="A2" s="4"/>
      <c r="B2" s="5" t="s">
        <v>6</v>
      </c>
      <c r="C2" s="6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8" t="s">
        <v>12</v>
      </c>
      <c r="I2" s="8" t="s">
        <v>13</v>
      </c>
      <c r="J2" s="8" t="s">
        <v>14</v>
      </c>
      <c r="K2" s="8" t="s">
        <v>11</v>
      </c>
      <c r="L2" s="74"/>
      <c r="M2" s="9"/>
    </row>
    <row r="3" spans="1:13" ht="15.75" x14ac:dyDescent="0.25">
      <c r="A3" s="10" t="s">
        <v>15</v>
      </c>
      <c r="B3" s="11">
        <f t="shared" ref="B3:B9" si="0">C3*100/100</f>
        <v>25</v>
      </c>
      <c r="C3" s="12">
        <v>25</v>
      </c>
      <c r="D3" s="13">
        <f>C3*H3/100</f>
        <v>3</v>
      </c>
      <c r="E3" s="13">
        <f>C3*I3/100</f>
        <v>0.82499999999999996</v>
      </c>
      <c r="F3" s="13">
        <f>C3*J3/100</f>
        <v>15.95</v>
      </c>
      <c r="G3" s="13">
        <f>C3*K3/100</f>
        <v>88.25</v>
      </c>
      <c r="H3" s="14">
        <v>12</v>
      </c>
      <c r="I3" s="14">
        <v>3.3</v>
      </c>
      <c r="J3" s="14">
        <v>63.8</v>
      </c>
      <c r="K3" s="14">
        <v>353</v>
      </c>
      <c r="L3" s="15">
        <f>B3*20/1000</f>
        <v>0.5</v>
      </c>
      <c r="M3" s="16"/>
    </row>
    <row r="4" spans="1:13" ht="15.75" x14ac:dyDescent="0.25">
      <c r="A4" s="10" t="s">
        <v>16</v>
      </c>
      <c r="B4" s="11">
        <f t="shared" si="0"/>
        <v>25</v>
      </c>
      <c r="C4" s="12">
        <v>25</v>
      </c>
      <c r="D4" s="17">
        <f t="shared" ref="D4:D11" si="1">C4*H4/100</f>
        <v>2.4249999999999998</v>
      </c>
      <c r="E4" s="17">
        <f t="shared" ref="E4:E11" si="2">C4*I4/100</f>
        <v>0.35</v>
      </c>
      <c r="F4" s="17">
        <f t="shared" ref="F4:F11" si="3">C4*J4/100</f>
        <v>17.75</v>
      </c>
      <c r="G4" s="17">
        <f t="shared" ref="G4:G11" si="4">C4*K4/100</f>
        <v>83.75</v>
      </c>
      <c r="H4" s="14">
        <v>9.6999999999999993</v>
      </c>
      <c r="I4" s="14">
        <v>1.4</v>
      </c>
      <c r="J4" s="14">
        <v>71</v>
      </c>
      <c r="K4" s="14">
        <v>335</v>
      </c>
      <c r="L4" s="15">
        <f t="shared" ref="L4:L8" si="5">B4*20/1000</f>
        <v>0.5</v>
      </c>
      <c r="M4" s="16"/>
    </row>
    <row r="5" spans="1:13" ht="15.75" x14ac:dyDescent="0.25">
      <c r="A5" s="10" t="s">
        <v>17</v>
      </c>
      <c r="B5" s="11">
        <f t="shared" si="0"/>
        <v>50</v>
      </c>
      <c r="C5" s="12">
        <v>50</v>
      </c>
      <c r="D5" s="13">
        <f t="shared" si="1"/>
        <v>6.6</v>
      </c>
      <c r="E5" s="13">
        <f t="shared" si="2"/>
        <v>3.6</v>
      </c>
      <c r="F5" s="13">
        <f t="shared" si="3"/>
        <v>33.950000000000003</v>
      </c>
      <c r="G5" s="13">
        <f t="shared" si="4"/>
        <v>184.5</v>
      </c>
      <c r="H5" s="14">
        <v>13.2</v>
      </c>
      <c r="I5" s="14">
        <v>7.2</v>
      </c>
      <c r="J5" s="14">
        <v>67.900000000000006</v>
      </c>
      <c r="K5" s="14">
        <v>369</v>
      </c>
      <c r="L5" s="15">
        <f t="shared" si="5"/>
        <v>1</v>
      </c>
      <c r="M5" s="16"/>
    </row>
    <row r="6" spans="1:13" ht="15.75" x14ac:dyDescent="0.25">
      <c r="A6" s="18" t="s">
        <v>18</v>
      </c>
      <c r="B6" s="11">
        <f t="shared" si="0"/>
        <v>8</v>
      </c>
      <c r="C6" s="19">
        <v>8</v>
      </c>
      <c r="D6" s="13">
        <f t="shared" si="1"/>
        <v>0.96</v>
      </c>
      <c r="E6" s="13">
        <f t="shared" si="2"/>
        <v>0.52</v>
      </c>
      <c r="F6" s="13">
        <f t="shared" si="3"/>
        <v>5.36</v>
      </c>
      <c r="G6" s="13">
        <f t="shared" si="4"/>
        <v>31.2</v>
      </c>
      <c r="H6" s="20">
        <v>12</v>
      </c>
      <c r="I6" s="20">
        <v>6.5</v>
      </c>
      <c r="J6" s="20">
        <v>67</v>
      </c>
      <c r="K6" s="20">
        <v>390</v>
      </c>
      <c r="L6" s="15">
        <v>0.15</v>
      </c>
      <c r="M6" s="16"/>
    </row>
    <row r="7" spans="1:13" ht="31.5" x14ac:dyDescent="0.25">
      <c r="A7" s="21" t="s">
        <v>19</v>
      </c>
      <c r="B7" s="22">
        <f t="shared" si="0"/>
        <v>50</v>
      </c>
      <c r="C7" s="22">
        <v>50</v>
      </c>
      <c r="D7" s="13">
        <f t="shared" si="1"/>
        <v>1.6</v>
      </c>
      <c r="E7" s="13">
        <f t="shared" si="2"/>
        <v>1.25</v>
      </c>
      <c r="F7" s="13">
        <f t="shared" si="3"/>
        <v>2.35</v>
      </c>
      <c r="G7" s="13">
        <f t="shared" si="4"/>
        <v>27</v>
      </c>
      <c r="H7" s="14">
        <v>3.2</v>
      </c>
      <c r="I7" s="14">
        <v>2.5</v>
      </c>
      <c r="J7" s="14">
        <v>4.7</v>
      </c>
      <c r="K7" s="14">
        <v>54</v>
      </c>
      <c r="L7" s="15">
        <f t="shared" si="5"/>
        <v>1</v>
      </c>
      <c r="M7" s="23"/>
    </row>
    <row r="8" spans="1:13" ht="31.5" x14ac:dyDescent="0.25">
      <c r="A8" s="24" t="s">
        <v>20</v>
      </c>
      <c r="B8" s="22">
        <f t="shared" si="0"/>
        <v>10</v>
      </c>
      <c r="C8" s="25">
        <v>10</v>
      </c>
      <c r="D8" s="13">
        <f t="shared" si="1"/>
        <v>1.1000000000000001</v>
      </c>
      <c r="E8" s="13">
        <f t="shared" si="2"/>
        <v>2.6</v>
      </c>
      <c r="F8" s="13">
        <f t="shared" si="3"/>
        <v>0.16</v>
      </c>
      <c r="G8" s="13">
        <f t="shared" si="4"/>
        <v>28.7</v>
      </c>
      <c r="H8" s="14">
        <v>11</v>
      </c>
      <c r="I8" s="14">
        <v>26</v>
      </c>
      <c r="J8" s="14">
        <v>1.6</v>
      </c>
      <c r="K8" s="14">
        <v>287</v>
      </c>
      <c r="L8" s="15">
        <f t="shared" si="5"/>
        <v>0.2</v>
      </c>
      <c r="M8" s="16"/>
    </row>
    <row r="9" spans="1:13" ht="15.75" x14ac:dyDescent="0.25">
      <c r="A9" s="26" t="s">
        <v>21</v>
      </c>
      <c r="B9" s="22">
        <f t="shared" si="0"/>
        <v>20</v>
      </c>
      <c r="C9" s="27">
        <v>20</v>
      </c>
      <c r="D9" s="13">
        <f t="shared" si="1"/>
        <v>2.92</v>
      </c>
      <c r="E9" s="13">
        <f t="shared" si="2"/>
        <v>4.96</v>
      </c>
      <c r="F9" s="13">
        <f t="shared" si="3"/>
        <v>0.56000000000000005</v>
      </c>
      <c r="G9" s="13">
        <f t="shared" si="4"/>
        <v>58.6</v>
      </c>
      <c r="H9" s="28">
        <v>14.6</v>
      </c>
      <c r="I9" s="28">
        <v>24.8</v>
      </c>
      <c r="J9" s="28">
        <v>2.8</v>
      </c>
      <c r="K9" s="28">
        <v>293</v>
      </c>
      <c r="L9" s="15">
        <v>0.3</v>
      </c>
    </row>
    <row r="10" spans="1:13" ht="15.75" x14ac:dyDescent="0.25">
      <c r="A10" s="29" t="s">
        <v>22</v>
      </c>
      <c r="B10" s="30" t="s">
        <v>23</v>
      </c>
      <c r="C10" s="30">
        <v>34</v>
      </c>
      <c r="D10" s="31">
        <f t="shared" si="1"/>
        <v>4.08</v>
      </c>
      <c r="E10" s="31">
        <f t="shared" si="2"/>
        <v>3.1960000000000002</v>
      </c>
      <c r="F10" s="31">
        <f t="shared" si="3"/>
        <v>0.27200000000000002</v>
      </c>
      <c r="G10" s="31">
        <f t="shared" si="4"/>
        <v>46.24</v>
      </c>
      <c r="H10" s="14">
        <v>12</v>
      </c>
      <c r="I10" s="14">
        <v>9.4</v>
      </c>
      <c r="J10" s="14">
        <v>0.8</v>
      </c>
      <c r="K10" s="14">
        <v>136</v>
      </c>
      <c r="L10" s="15">
        <v>0.68</v>
      </c>
      <c r="M10" s="32" t="s">
        <v>24</v>
      </c>
    </row>
    <row r="11" spans="1:13" ht="15.75" x14ac:dyDescent="0.25">
      <c r="A11" s="18" t="s">
        <v>25</v>
      </c>
      <c r="B11" s="22">
        <f>C11*100/100</f>
        <v>25</v>
      </c>
      <c r="C11" s="33">
        <v>25</v>
      </c>
      <c r="D11" s="31">
        <f t="shared" si="1"/>
        <v>4.3250000000000002</v>
      </c>
      <c r="E11" s="31">
        <f t="shared" si="2"/>
        <v>12</v>
      </c>
      <c r="F11" s="31">
        <f t="shared" si="3"/>
        <v>5.75</v>
      </c>
      <c r="G11" s="31">
        <f t="shared" si="4"/>
        <v>141</v>
      </c>
      <c r="H11" s="20">
        <v>17.3</v>
      </c>
      <c r="I11" s="20">
        <v>48</v>
      </c>
      <c r="J11" s="20">
        <v>23</v>
      </c>
      <c r="K11" s="20">
        <v>564</v>
      </c>
      <c r="L11" s="15">
        <f t="shared" ref="L11:L16" si="6">B11*20/1000</f>
        <v>0.5</v>
      </c>
      <c r="M11" s="16"/>
    </row>
    <row r="12" spans="1:13" ht="15.75" x14ac:dyDescent="0.25">
      <c r="A12" s="34" t="s">
        <v>26</v>
      </c>
      <c r="B12" s="25">
        <f>C12*100/80</f>
        <v>17.5</v>
      </c>
      <c r="C12" s="22">
        <v>14</v>
      </c>
      <c r="D12" s="13">
        <f>C12*H12/100</f>
        <v>0.30800000000000005</v>
      </c>
      <c r="E12" s="13">
        <f>C12*I12/100</f>
        <v>0.252</v>
      </c>
      <c r="F12" s="13">
        <f>C12*J12/100</f>
        <v>1.4</v>
      </c>
      <c r="G12" s="13">
        <f>C12*K12/100</f>
        <v>9.8000000000000007</v>
      </c>
      <c r="H12" s="14">
        <v>2.2000000000000002</v>
      </c>
      <c r="I12" s="14">
        <v>1.8</v>
      </c>
      <c r="J12" s="14">
        <v>10</v>
      </c>
      <c r="K12" s="14">
        <v>70</v>
      </c>
      <c r="L12" s="15">
        <v>0.4</v>
      </c>
      <c r="M12" s="23"/>
    </row>
    <row r="13" spans="1:13" ht="15.75" x14ac:dyDescent="0.25">
      <c r="A13" s="35" t="s">
        <v>59</v>
      </c>
      <c r="B13" s="22">
        <f>C13*100/100</f>
        <v>25</v>
      </c>
      <c r="C13" s="22">
        <v>25</v>
      </c>
      <c r="D13" s="13">
        <f>C13*H13/100</f>
        <v>0.3</v>
      </c>
      <c r="E13" s="13">
        <f>C13*I13/100</f>
        <v>0.65</v>
      </c>
      <c r="F13" s="13">
        <f>C13*J13/100</f>
        <v>0.875</v>
      </c>
      <c r="G13" s="13">
        <f>C13*K13/100</f>
        <v>12</v>
      </c>
      <c r="H13" s="14">
        <v>1.2</v>
      </c>
      <c r="I13" s="14">
        <v>2.6</v>
      </c>
      <c r="J13" s="14">
        <v>3.5</v>
      </c>
      <c r="K13" s="14">
        <v>48</v>
      </c>
      <c r="L13" s="15">
        <v>0.4</v>
      </c>
      <c r="M13" s="16"/>
    </row>
    <row r="14" spans="1:13" ht="31.5" x14ac:dyDescent="0.25">
      <c r="A14" s="35" t="s">
        <v>28</v>
      </c>
      <c r="B14" s="22">
        <f>C14*100/100</f>
        <v>25</v>
      </c>
      <c r="C14" s="22">
        <v>25</v>
      </c>
      <c r="D14" s="13">
        <f>C14*H14/100</f>
        <v>0.45</v>
      </c>
      <c r="E14" s="13">
        <f>C14*I14/100</f>
        <v>1.425</v>
      </c>
      <c r="F14" s="13">
        <f>C14*J14/100</f>
        <v>3.25</v>
      </c>
      <c r="G14" s="13">
        <f>C14*K14/100</f>
        <v>28</v>
      </c>
      <c r="H14" s="36">
        <v>1.8</v>
      </c>
      <c r="I14" s="36">
        <v>5.7</v>
      </c>
      <c r="J14" s="36">
        <v>13</v>
      </c>
      <c r="K14" s="36">
        <v>112</v>
      </c>
      <c r="L14" s="15">
        <f t="shared" si="6"/>
        <v>0.5</v>
      </c>
      <c r="M14" s="16"/>
    </row>
    <row r="15" spans="1:13" ht="47.25" x14ac:dyDescent="0.25">
      <c r="A15" s="35" t="s">
        <v>29</v>
      </c>
      <c r="B15" s="37">
        <f>C15*100/80</f>
        <v>50</v>
      </c>
      <c r="C15" s="37">
        <v>40</v>
      </c>
      <c r="D15" s="38">
        <f>C15*H15/100</f>
        <v>0.28000000000000003</v>
      </c>
      <c r="E15" s="38">
        <f>C15*I15/100</f>
        <v>0.12</v>
      </c>
      <c r="F15" s="38">
        <f>C15*J15/100</f>
        <v>4.4000000000000004</v>
      </c>
      <c r="G15" s="38">
        <f>C15*K15/100</f>
        <v>18.8</v>
      </c>
      <c r="H15" s="36">
        <v>0.7</v>
      </c>
      <c r="I15" s="36">
        <v>0.3</v>
      </c>
      <c r="J15" s="36">
        <v>11</v>
      </c>
      <c r="K15" s="36">
        <v>47</v>
      </c>
      <c r="L15" s="15">
        <f t="shared" si="6"/>
        <v>1</v>
      </c>
      <c r="M15" s="16"/>
    </row>
    <row r="16" spans="1:13" ht="15.75" x14ac:dyDescent="0.25">
      <c r="A16" s="10" t="s">
        <v>30</v>
      </c>
      <c r="B16" s="22">
        <f>C16*100/100</f>
        <v>50</v>
      </c>
      <c r="C16" s="22">
        <v>50</v>
      </c>
      <c r="D16" s="38">
        <f>C16*H16/100</f>
        <v>0</v>
      </c>
      <c r="E16" s="38">
        <f>C16*I16/100</f>
        <v>0</v>
      </c>
      <c r="F16" s="38">
        <f>C16*J16/100</f>
        <v>5.5</v>
      </c>
      <c r="G16" s="38">
        <f>C16*K16/100</f>
        <v>22</v>
      </c>
      <c r="H16" s="36">
        <v>0</v>
      </c>
      <c r="I16" s="36">
        <v>0</v>
      </c>
      <c r="J16" s="36">
        <v>11</v>
      </c>
      <c r="K16" s="36">
        <v>44</v>
      </c>
      <c r="L16" s="39">
        <f t="shared" si="6"/>
        <v>1</v>
      </c>
      <c r="M16" s="16"/>
    </row>
    <row r="17" spans="1:13" ht="15.75" x14ac:dyDescent="0.25">
      <c r="A17" s="40" t="s">
        <v>31</v>
      </c>
      <c r="B17" s="41"/>
      <c r="C17" s="41"/>
      <c r="D17" s="42">
        <f>SUM(D3:D16)</f>
        <v>28.347999999999995</v>
      </c>
      <c r="E17" s="42">
        <f>SUM(E3:E16)</f>
        <v>31.748000000000001</v>
      </c>
      <c r="F17" s="42">
        <f>SUM(F3:F16)</f>
        <v>97.527000000000015</v>
      </c>
      <c r="G17" s="42">
        <f>SUM(G3:G16)</f>
        <v>779.83999999999992</v>
      </c>
      <c r="H17" s="43"/>
      <c r="I17" s="43"/>
      <c r="J17" s="43"/>
      <c r="K17" s="43"/>
      <c r="L17" s="44">
        <f>SUM(L3:L16)</f>
        <v>8.1300000000000008</v>
      </c>
      <c r="M17" s="16"/>
    </row>
    <row r="18" spans="1:13" ht="26.25" x14ac:dyDescent="0.25">
      <c r="A18" s="45" t="s">
        <v>32</v>
      </c>
      <c r="B18" s="46"/>
      <c r="C18" s="46"/>
      <c r="D18" s="25" t="s">
        <v>33</v>
      </c>
      <c r="E18" s="25" t="s">
        <v>34</v>
      </c>
      <c r="F18" s="25" t="s">
        <v>35</v>
      </c>
      <c r="G18" s="25" t="s">
        <v>36</v>
      </c>
      <c r="H18" s="46"/>
      <c r="I18" s="46"/>
      <c r="J18" s="46"/>
      <c r="K18" s="46"/>
      <c r="L18" s="47"/>
      <c r="M18" s="16"/>
    </row>
    <row r="19" spans="1:13" ht="15.75" x14ac:dyDescent="0.25">
      <c r="A19" s="10" t="s">
        <v>37</v>
      </c>
      <c r="B19" s="22">
        <f>C19*100/100</f>
        <v>100</v>
      </c>
      <c r="C19" s="22">
        <v>100</v>
      </c>
      <c r="D19" s="13">
        <f>C19*H19/100</f>
        <v>0</v>
      </c>
      <c r="E19" s="13">
        <f>C19*I19/100</f>
        <v>100</v>
      </c>
      <c r="F19" s="13">
        <f>C19*J19/100</f>
        <v>0</v>
      </c>
      <c r="G19" s="13">
        <f>C19*K19/100</f>
        <v>900</v>
      </c>
      <c r="H19" s="14">
        <v>0</v>
      </c>
      <c r="I19" s="14">
        <v>100</v>
      </c>
      <c r="J19" s="14">
        <v>0</v>
      </c>
      <c r="K19" s="14">
        <v>900</v>
      </c>
      <c r="L19" s="14">
        <v>1</v>
      </c>
    </row>
    <row r="20" spans="1:13" ht="15.75" x14ac:dyDescent="0.25">
      <c r="K20" s="48" t="s">
        <v>31</v>
      </c>
      <c r="L20" s="49">
        <f>L17+L19</f>
        <v>9.1300000000000008</v>
      </c>
    </row>
    <row r="21" spans="1:13" ht="15.75" x14ac:dyDescent="0.25">
      <c r="A21" s="50" t="s">
        <v>38</v>
      </c>
    </row>
    <row r="23" spans="1:13" ht="21" x14ac:dyDescent="0.35">
      <c r="A23" s="51" t="s">
        <v>39</v>
      </c>
      <c r="C23" s="51" t="s">
        <v>40</v>
      </c>
      <c r="D23" s="51"/>
      <c r="E23" s="51"/>
      <c r="F23" s="51"/>
      <c r="G23" s="51"/>
    </row>
    <row r="24" spans="1:13" ht="21" x14ac:dyDescent="0.35">
      <c r="C24" s="51" t="s">
        <v>41</v>
      </c>
      <c r="D24" s="51"/>
      <c r="E24" s="51"/>
      <c r="F24" s="51"/>
      <c r="G24" s="51"/>
    </row>
  </sheetData>
  <mergeCells count="4">
    <mergeCell ref="B1:C1"/>
    <mergeCell ref="D1:F1"/>
    <mergeCell ref="H1:K1"/>
    <mergeCell ref="L1:L2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M5" sqref="M5"/>
    </sheetView>
  </sheetViews>
  <sheetFormatPr defaultRowHeight="15.75" x14ac:dyDescent="0.25"/>
  <cols>
    <col min="1" max="1" width="25" style="3" customWidth="1"/>
    <col min="2" max="11" width="8.7109375" style="3"/>
    <col min="12" max="12" width="13.5703125" style="3" customWidth="1"/>
  </cols>
  <sheetData>
    <row r="1" spans="1:12" x14ac:dyDescent="0.25">
      <c r="A1" s="1" t="s">
        <v>0</v>
      </c>
      <c r="B1" s="71" t="s">
        <v>1</v>
      </c>
      <c r="C1" s="71"/>
      <c r="D1" s="72" t="s">
        <v>2</v>
      </c>
      <c r="E1" s="72"/>
      <c r="F1" s="72"/>
      <c r="G1" s="2" t="s">
        <v>3</v>
      </c>
      <c r="H1" s="72" t="s">
        <v>4</v>
      </c>
      <c r="I1" s="72"/>
      <c r="J1" s="72"/>
      <c r="K1" s="72"/>
      <c r="L1" s="73" t="s">
        <v>42</v>
      </c>
    </row>
    <row r="2" spans="1:12" ht="16.5" thickBot="1" x14ac:dyDescent="0.3">
      <c r="A2" s="52"/>
      <c r="B2" s="5" t="s">
        <v>6</v>
      </c>
      <c r="C2" s="6" t="s">
        <v>7</v>
      </c>
      <c r="D2" s="6" t="s">
        <v>8</v>
      </c>
      <c r="E2" s="6" t="s">
        <v>9</v>
      </c>
      <c r="F2" s="6" t="s">
        <v>10</v>
      </c>
      <c r="G2" s="6" t="s">
        <v>11</v>
      </c>
      <c r="H2" s="7" t="s">
        <v>12</v>
      </c>
      <c r="I2" s="7" t="s">
        <v>13</v>
      </c>
      <c r="J2" s="7" t="s">
        <v>14</v>
      </c>
      <c r="K2" s="7" t="s">
        <v>11</v>
      </c>
      <c r="L2" s="75"/>
    </row>
    <row r="3" spans="1:12" x14ac:dyDescent="0.25">
      <c r="A3" s="10" t="s">
        <v>43</v>
      </c>
      <c r="B3" s="11">
        <v>100</v>
      </c>
      <c r="C3" s="12">
        <v>100</v>
      </c>
      <c r="D3" s="13">
        <f>C3*H3/100</f>
        <v>12.6</v>
      </c>
      <c r="E3" s="13">
        <f>C3*I3/100</f>
        <v>3.1</v>
      </c>
      <c r="F3" s="13">
        <f>C3*J3/100</f>
        <v>69.3</v>
      </c>
      <c r="G3" s="13">
        <f>C3*K3/100</f>
        <v>366</v>
      </c>
      <c r="H3" s="14">
        <v>12.6</v>
      </c>
      <c r="I3" s="14">
        <v>3.1</v>
      </c>
      <c r="J3" s="14">
        <v>69.3</v>
      </c>
      <c r="K3" s="14">
        <v>366</v>
      </c>
      <c r="L3" s="15">
        <f>B3*5/1000</f>
        <v>0.5</v>
      </c>
    </row>
    <row r="4" spans="1:12" ht="31.5" x14ac:dyDescent="0.25">
      <c r="A4" s="53" t="s">
        <v>57</v>
      </c>
      <c r="B4" s="27">
        <v>80</v>
      </c>
      <c r="C4" s="27">
        <v>80</v>
      </c>
      <c r="D4" s="17">
        <f t="shared" ref="D4:D8" si="0">C4*H4/100</f>
        <v>11.68</v>
      </c>
      <c r="E4" s="17">
        <f t="shared" ref="E4:E8" si="1">C4*I4/100</f>
        <v>3.76</v>
      </c>
      <c r="F4" s="17">
        <f t="shared" ref="F4:F8" si="2">C4*J4/100</f>
        <v>42</v>
      </c>
      <c r="G4" s="17">
        <f t="shared" ref="G4:G8" si="3">C4*K4/100</f>
        <v>248.8</v>
      </c>
      <c r="H4" s="54">
        <v>14.6</v>
      </c>
      <c r="I4" s="54">
        <v>4.7</v>
      </c>
      <c r="J4" s="54">
        <v>52.5</v>
      </c>
      <c r="K4" s="54">
        <v>311</v>
      </c>
      <c r="L4" s="15">
        <f t="shared" ref="L4" si="4">B4*5/1000</f>
        <v>0.4</v>
      </c>
    </row>
    <row r="5" spans="1:12" ht="45" x14ac:dyDescent="0.25">
      <c r="A5" s="55" t="s">
        <v>58</v>
      </c>
      <c r="B5" s="33">
        <v>20</v>
      </c>
      <c r="C5" s="33">
        <v>20</v>
      </c>
      <c r="D5" s="17">
        <f t="shared" si="0"/>
        <v>2.04</v>
      </c>
      <c r="E5" s="17">
        <f t="shared" si="1"/>
        <v>5.3</v>
      </c>
      <c r="F5" s="17">
        <f t="shared" si="2"/>
        <v>10.199999999999999</v>
      </c>
      <c r="G5" s="17">
        <f t="shared" si="3"/>
        <v>98.8</v>
      </c>
      <c r="H5" s="56">
        <v>10.199999999999999</v>
      </c>
      <c r="I5" s="56">
        <v>26.5</v>
      </c>
      <c r="J5" s="56">
        <v>51</v>
      </c>
      <c r="K5" s="56">
        <v>494</v>
      </c>
      <c r="L5" s="15">
        <v>0.12</v>
      </c>
    </row>
    <row r="6" spans="1:12" x14ac:dyDescent="0.25">
      <c r="A6" s="34" t="s">
        <v>56</v>
      </c>
      <c r="B6" s="22">
        <f>C6*100/60</f>
        <v>80</v>
      </c>
      <c r="C6" s="57">
        <v>48</v>
      </c>
      <c r="D6" s="17">
        <f t="shared" si="0"/>
        <v>2.448</v>
      </c>
      <c r="E6" s="17">
        <f t="shared" si="1"/>
        <v>0.14399999999999999</v>
      </c>
      <c r="F6" s="17">
        <f t="shared" si="2"/>
        <v>3.2639999999999998</v>
      </c>
      <c r="G6" s="17">
        <f t="shared" si="3"/>
        <v>28.8</v>
      </c>
      <c r="H6" s="14">
        <v>5.0999999999999996</v>
      </c>
      <c r="I6" s="14">
        <v>0.3</v>
      </c>
      <c r="J6" s="14">
        <v>6.8</v>
      </c>
      <c r="K6" s="14">
        <v>60</v>
      </c>
      <c r="L6" s="15">
        <f>B6*5/1000</f>
        <v>0.4</v>
      </c>
    </row>
    <row r="7" spans="1:12" x14ac:dyDescent="0.25">
      <c r="A7" s="21" t="s">
        <v>44</v>
      </c>
      <c r="B7" s="22">
        <f>C7*100/100</f>
        <v>200</v>
      </c>
      <c r="C7" s="22">
        <v>200</v>
      </c>
      <c r="D7" s="17">
        <f t="shared" si="0"/>
        <v>6.4</v>
      </c>
      <c r="E7" s="17">
        <f t="shared" si="1"/>
        <v>5</v>
      </c>
      <c r="F7" s="17">
        <f t="shared" si="2"/>
        <v>9.4</v>
      </c>
      <c r="G7" s="17">
        <f t="shared" si="3"/>
        <v>108</v>
      </c>
      <c r="H7" s="14">
        <v>3.2</v>
      </c>
      <c r="I7" s="14">
        <v>2.5</v>
      </c>
      <c r="J7" s="14">
        <v>4.7</v>
      </c>
      <c r="K7" s="14">
        <v>54</v>
      </c>
      <c r="L7" s="15">
        <f t="shared" ref="L7:L8" si="5">B7*5/1000</f>
        <v>1</v>
      </c>
    </row>
    <row r="8" spans="1:12" x14ac:dyDescent="0.25">
      <c r="A8" s="21" t="s">
        <v>45</v>
      </c>
      <c r="B8" s="58">
        <f>C8*100/85</f>
        <v>200</v>
      </c>
      <c r="C8" s="22">
        <v>170</v>
      </c>
      <c r="D8" s="17">
        <f t="shared" si="0"/>
        <v>0.68</v>
      </c>
      <c r="E8" s="17">
        <f t="shared" si="1"/>
        <v>1.36</v>
      </c>
      <c r="F8" s="17">
        <f t="shared" si="2"/>
        <v>16.660000000000004</v>
      </c>
      <c r="G8" s="17">
        <f t="shared" si="3"/>
        <v>81.599999999999994</v>
      </c>
      <c r="H8" s="14">
        <v>0.4</v>
      </c>
      <c r="I8" s="14">
        <v>0.8</v>
      </c>
      <c r="J8" s="14">
        <v>9.8000000000000007</v>
      </c>
      <c r="K8" s="14">
        <v>48</v>
      </c>
      <c r="L8" s="15">
        <f t="shared" si="5"/>
        <v>1</v>
      </c>
    </row>
    <row r="9" spans="1:12" x14ac:dyDescent="0.25">
      <c r="A9" s="40" t="s">
        <v>31</v>
      </c>
      <c r="B9" s="59"/>
      <c r="C9" s="59"/>
      <c r="D9" s="60">
        <f>SUM(D3:D8)</f>
        <v>35.847999999999999</v>
      </c>
      <c r="E9" s="60">
        <f>SUM(E3:E8)</f>
        <v>18.664000000000001</v>
      </c>
      <c r="F9" s="60">
        <f>SUM(F3:F8)</f>
        <v>150.82399999999998</v>
      </c>
      <c r="G9" s="60">
        <f>SUM(G3:G8)</f>
        <v>931.99999999999989</v>
      </c>
      <c r="H9" s="61"/>
      <c r="I9" s="61"/>
      <c r="J9" s="61"/>
      <c r="K9" s="61"/>
      <c r="L9" s="60">
        <f>SUM(L2:L8)</f>
        <v>3.42</v>
      </c>
    </row>
    <row r="10" spans="1:12" ht="39" x14ac:dyDescent="0.25">
      <c r="A10" s="45" t="s">
        <v>32</v>
      </c>
      <c r="B10" s="46"/>
      <c r="C10" s="46"/>
      <c r="D10" s="46" t="s">
        <v>33</v>
      </c>
      <c r="E10" s="46" t="s">
        <v>34</v>
      </c>
      <c r="F10" s="46" t="s">
        <v>35</v>
      </c>
      <c r="G10" s="46" t="s">
        <v>36</v>
      </c>
      <c r="H10" s="46"/>
      <c r="I10" s="46"/>
      <c r="J10" s="46"/>
      <c r="K10" s="46"/>
      <c r="L10" s="46"/>
    </row>
    <row r="12" spans="1:12" ht="20.25" x14ac:dyDescent="0.3">
      <c r="A12" s="62" t="s">
        <v>46</v>
      </c>
      <c r="B12" s="62"/>
      <c r="C12" s="62" t="s">
        <v>47</v>
      </c>
      <c r="D12" s="62"/>
      <c r="E12" s="62"/>
      <c r="F12" s="62"/>
      <c r="G12" s="62"/>
    </row>
  </sheetData>
  <mergeCells count="4">
    <mergeCell ref="B1:C1"/>
    <mergeCell ref="D1:F1"/>
    <mergeCell ref="H1:K1"/>
    <mergeCell ref="L1:L2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A5" sqref="A5"/>
    </sheetView>
  </sheetViews>
  <sheetFormatPr defaultRowHeight="15" x14ac:dyDescent="0.25"/>
  <cols>
    <col min="1" max="1" width="33.5703125" customWidth="1"/>
    <col min="12" max="12" width="15" customWidth="1"/>
  </cols>
  <sheetData>
    <row r="1" spans="1:13" ht="15.75" x14ac:dyDescent="0.25">
      <c r="A1" s="1" t="s">
        <v>0</v>
      </c>
      <c r="B1" s="71" t="s">
        <v>1</v>
      </c>
      <c r="C1" s="71"/>
      <c r="D1" s="72" t="s">
        <v>2</v>
      </c>
      <c r="E1" s="72"/>
      <c r="F1" s="72"/>
      <c r="G1" s="2" t="s">
        <v>3</v>
      </c>
      <c r="H1" s="72" t="s">
        <v>4</v>
      </c>
      <c r="I1" s="72"/>
      <c r="J1" s="72"/>
      <c r="K1" s="72"/>
      <c r="L1" s="73" t="s">
        <v>48</v>
      </c>
      <c r="M1" s="3"/>
    </row>
    <row r="2" spans="1:13" ht="16.5" thickBot="1" x14ac:dyDescent="0.3">
      <c r="A2" s="4"/>
      <c r="B2" s="5" t="s">
        <v>6</v>
      </c>
      <c r="C2" s="6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8" t="s">
        <v>12</v>
      </c>
      <c r="I2" s="8" t="s">
        <v>13</v>
      </c>
      <c r="J2" s="8" t="s">
        <v>14</v>
      </c>
      <c r="K2" s="8" t="s">
        <v>11</v>
      </c>
      <c r="L2" s="74"/>
      <c r="M2" s="9"/>
    </row>
    <row r="3" spans="1:13" ht="15.75" x14ac:dyDescent="0.25">
      <c r="A3" s="63" t="s">
        <v>49</v>
      </c>
      <c r="B3" s="64">
        <f>C3*100/100</f>
        <v>50</v>
      </c>
      <c r="C3" s="65">
        <v>50</v>
      </c>
      <c r="D3" s="66">
        <f t="shared" ref="D3" si="0">C3*H3/100</f>
        <v>7.05</v>
      </c>
      <c r="E3" s="66">
        <f t="shared" ref="E3" si="1">C3*I3/100</f>
        <v>3.5</v>
      </c>
      <c r="F3" s="66">
        <f t="shared" ref="F3" si="2">C3*J3/100</f>
        <v>27.05</v>
      </c>
      <c r="G3" s="66">
        <f t="shared" ref="G3" si="3">C3*K3/100</f>
        <v>179.5</v>
      </c>
      <c r="H3" s="67">
        <v>14.1</v>
      </c>
      <c r="I3" s="67">
        <v>7</v>
      </c>
      <c r="J3" s="67">
        <v>54.1</v>
      </c>
      <c r="K3" s="67">
        <v>359</v>
      </c>
      <c r="L3" s="68">
        <f>B3*10/1000</f>
        <v>0.5</v>
      </c>
      <c r="M3" s="16"/>
    </row>
    <row r="4" spans="1:13" ht="15.75" x14ac:dyDescent="0.25">
      <c r="A4" s="10" t="s">
        <v>50</v>
      </c>
      <c r="B4" s="11">
        <f>C4*100/100</f>
        <v>50</v>
      </c>
      <c r="C4" s="33">
        <v>50</v>
      </c>
      <c r="D4" s="13">
        <f>C4*H4/100</f>
        <v>5.65</v>
      </c>
      <c r="E4" s="13">
        <f>C4*I4/100</f>
        <v>0.35</v>
      </c>
      <c r="F4" s="13">
        <f>C4*J4/100</f>
        <v>36.85</v>
      </c>
      <c r="G4" s="13">
        <f>C4*K4/100</f>
        <v>163</v>
      </c>
      <c r="H4" s="14">
        <v>11.3</v>
      </c>
      <c r="I4" s="14">
        <v>0.7</v>
      </c>
      <c r="J4" s="14">
        <v>73.7</v>
      </c>
      <c r="K4" s="14">
        <v>326</v>
      </c>
      <c r="L4" s="68">
        <f t="shared" ref="L4:L12" si="4">B4*10/1000</f>
        <v>0.5</v>
      </c>
      <c r="M4" s="16"/>
    </row>
    <row r="5" spans="1:13" ht="15.75" x14ac:dyDescent="0.25">
      <c r="A5" s="21" t="s">
        <v>51</v>
      </c>
      <c r="B5" s="64">
        <f t="shared" ref="B5" si="5">C5*100/100</f>
        <v>50</v>
      </c>
      <c r="C5" s="65">
        <v>50</v>
      </c>
      <c r="D5" s="66">
        <f t="shared" ref="D5:D10" si="6">C5*H5/100</f>
        <v>3.7</v>
      </c>
      <c r="E5" s="66">
        <f t="shared" ref="E5:E10" si="7">C5*I5/100</f>
        <v>1.1000000000000001</v>
      </c>
      <c r="F5" s="66">
        <f t="shared" ref="F5:F10" si="8">C5*J5/100</f>
        <v>36</v>
      </c>
      <c r="G5" s="66">
        <f t="shared" ref="G5:G10" si="9">C5*K5/100</f>
        <v>168.5</v>
      </c>
      <c r="H5" s="67">
        <v>7.4</v>
      </c>
      <c r="I5" s="67">
        <v>2.2000000000000002</v>
      </c>
      <c r="J5" s="67">
        <v>72</v>
      </c>
      <c r="K5" s="67">
        <v>337</v>
      </c>
      <c r="L5" s="68">
        <f t="shared" si="4"/>
        <v>0.5</v>
      </c>
      <c r="M5" s="3"/>
    </row>
    <row r="6" spans="1:13" ht="31.5" x14ac:dyDescent="0.25">
      <c r="A6" s="21" t="s">
        <v>19</v>
      </c>
      <c r="B6" s="22">
        <f>C6*100/100</f>
        <v>100</v>
      </c>
      <c r="C6" s="22">
        <v>100</v>
      </c>
      <c r="D6" s="13">
        <f t="shared" si="6"/>
        <v>3.2</v>
      </c>
      <c r="E6" s="13">
        <f t="shared" si="7"/>
        <v>2.5</v>
      </c>
      <c r="F6" s="13">
        <f t="shared" si="8"/>
        <v>4.7</v>
      </c>
      <c r="G6" s="13">
        <f t="shared" si="9"/>
        <v>54</v>
      </c>
      <c r="H6" s="14">
        <v>3.2</v>
      </c>
      <c r="I6" s="14">
        <v>2.5</v>
      </c>
      <c r="J6" s="14">
        <v>4.7</v>
      </c>
      <c r="K6" s="14">
        <v>54</v>
      </c>
      <c r="L6" s="68">
        <f t="shared" si="4"/>
        <v>1</v>
      </c>
      <c r="M6" s="16"/>
    </row>
    <row r="7" spans="1:13" ht="31.5" x14ac:dyDescent="0.25">
      <c r="A7" s="24" t="s">
        <v>20</v>
      </c>
      <c r="B7" s="22">
        <f>C7*100/100</f>
        <v>20</v>
      </c>
      <c r="C7" s="25">
        <v>20</v>
      </c>
      <c r="D7" s="13">
        <f t="shared" si="6"/>
        <v>2.2000000000000002</v>
      </c>
      <c r="E7" s="13">
        <f t="shared" si="7"/>
        <v>5.2</v>
      </c>
      <c r="F7" s="13">
        <f t="shared" si="8"/>
        <v>0.32</v>
      </c>
      <c r="G7" s="13">
        <f t="shared" si="9"/>
        <v>57.4</v>
      </c>
      <c r="H7" s="14">
        <v>11</v>
      </c>
      <c r="I7" s="14">
        <v>26</v>
      </c>
      <c r="J7" s="14">
        <v>1.6</v>
      </c>
      <c r="K7" s="14">
        <v>287</v>
      </c>
      <c r="L7" s="68">
        <f t="shared" si="4"/>
        <v>0.2</v>
      </c>
      <c r="M7" s="16"/>
    </row>
    <row r="8" spans="1:13" ht="15.75" x14ac:dyDescent="0.25">
      <c r="A8" s="34" t="s">
        <v>26</v>
      </c>
      <c r="B8" s="25">
        <f>C8*100/80</f>
        <v>33.75</v>
      </c>
      <c r="C8" s="22">
        <v>27</v>
      </c>
      <c r="D8" s="13">
        <f t="shared" si="6"/>
        <v>0.59400000000000008</v>
      </c>
      <c r="E8" s="13">
        <f t="shared" si="7"/>
        <v>0.48599999999999999</v>
      </c>
      <c r="F8" s="13">
        <f t="shared" si="8"/>
        <v>2.7</v>
      </c>
      <c r="G8" s="13">
        <f t="shared" si="9"/>
        <v>18.899999999999999</v>
      </c>
      <c r="H8" s="14">
        <v>2.2000000000000002</v>
      </c>
      <c r="I8" s="14">
        <v>1.8</v>
      </c>
      <c r="J8" s="14">
        <v>10</v>
      </c>
      <c r="K8" s="14">
        <v>70</v>
      </c>
      <c r="L8" s="68">
        <f t="shared" si="4"/>
        <v>0.33750000000000002</v>
      </c>
      <c r="M8" s="23"/>
    </row>
    <row r="9" spans="1:13" ht="15.75" x14ac:dyDescent="0.25">
      <c r="A9" s="29" t="s">
        <v>22</v>
      </c>
      <c r="B9" s="30" t="s">
        <v>52</v>
      </c>
      <c r="C9" s="30">
        <v>67.5</v>
      </c>
      <c r="D9" s="31">
        <f t="shared" si="6"/>
        <v>8.1</v>
      </c>
      <c r="E9" s="31">
        <f t="shared" si="7"/>
        <v>6.3449999999999998</v>
      </c>
      <c r="F9" s="31">
        <f t="shared" si="8"/>
        <v>0.54</v>
      </c>
      <c r="G9" s="31">
        <f t="shared" si="9"/>
        <v>91.8</v>
      </c>
      <c r="H9" s="14">
        <v>12</v>
      </c>
      <c r="I9" s="14">
        <v>9.4</v>
      </c>
      <c r="J9" s="14">
        <v>0.8</v>
      </c>
      <c r="K9" s="14">
        <v>136</v>
      </c>
      <c r="L9" s="68">
        <v>0.68</v>
      </c>
      <c r="M9" s="32" t="s">
        <v>24</v>
      </c>
    </row>
    <row r="10" spans="1:13" ht="15.75" x14ac:dyDescent="0.25">
      <c r="A10" s="18" t="s">
        <v>53</v>
      </c>
      <c r="B10" s="22">
        <f>C10*100/100</f>
        <v>15</v>
      </c>
      <c r="C10" s="19">
        <v>15</v>
      </c>
      <c r="D10" s="69">
        <f t="shared" si="6"/>
        <v>0.33</v>
      </c>
      <c r="E10" s="69">
        <f t="shared" si="7"/>
        <v>1.4999999999999999E-2</v>
      </c>
      <c r="F10" s="69">
        <f t="shared" si="8"/>
        <v>10.08</v>
      </c>
      <c r="G10" s="69">
        <f t="shared" si="9"/>
        <v>44.7</v>
      </c>
      <c r="H10" s="20">
        <v>2.2000000000000002</v>
      </c>
      <c r="I10" s="20">
        <v>0.1</v>
      </c>
      <c r="J10" s="20">
        <v>67.2</v>
      </c>
      <c r="K10" s="20">
        <v>298</v>
      </c>
      <c r="L10" s="68">
        <f t="shared" si="4"/>
        <v>0.15</v>
      </c>
    </row>
    <row r="11" spans="1:13" ht="15.75" x14ac:dyDescent="0.25">
      <c r="A11" s="35" t="s">
        <v>27</v>
      </c>
      <c r="B11" s="22">
        <f>C11*100/100</f>
        <v>50</v>
      </c>
      <c r="C11" s="22">
        <v>50</v>
      </c>
      <c r="D11" s="13">
        <f>C11*H11/100</f>
        <v>0.6</v>
      </c>
      <c r="E11" s="13">
        <f>C11*I11/100</f>
        <v>1.3</v>
      </c>
      <c r="F11" s="13">
        <f>C11*J11/100</f>
        <v>1.75</v>
      </c>
      <c r="G11" s="13">
        <f>C11*K11/100</f>
        <v>24</v>
      </c>
      <c r="H11" s="14">
        <v>1.2</v>
      </c>
      <c r="I11" s="14">
        <v>2.6</v>
      </c>
      <c r="J11" s="14">
        <v>3.5</v>
      </c>
      <c r="K11" s="14">
        <v>48</v>
      </c>
      <c r="L11" s="68">
        <f t="shared" si="4"/>
        <v>0.5</v>
      </c>
      <c r="M11" s="16"/>
    </row>
    <row r="12" spans="1:13" ht="47.25" x14ac:dyDescent="0.25">
      <c r="A12" s="35" t="s">
        <v>29</v>
      </c>
      <c r="B12" s="22">
        <f>C12*100/80</f>
        <v>100</v>
      </c>
      <c r="C12" s="22">
        <v>80</v>
      </c>
      <c r="D12" s="38">
        <f>C12*H12/100</f>
        <v>0.56000000000000005</v>
      </c>
      <c r="E12" s="38">
        <f>C12*I12/100</f>
        <v>0.24</v>
      </c>
      <c r="F12" s="38">
        <f>C12*J12/100</f>
        <v>8.8000000000000007</v>
      </c>
      <c r="G12" s="38">
        <f>C12*K12/100</f>
        <v>37.6</v>
      </c>
      <c r="H12" s="36">
        <v>0.7</v>
      </c>
      <c r="I12" s="36">
        <v>0.3</v>
      </c>
      <c r="J12" s="36">
        <v>11</v>
      </c>
      <c r="K12" s="36">
        <v>47</v>
      </c>
      <c r="L12" s="68">
        <f t="shared" si="4"/>
        <v>1</v>
      </c>
      <c r="M12" s="16"/>
    </row>
    <row r="13" spans="1:13" ht="15.75" x14ac:dyDescent="0.25">
      <c r="A13" s="40" t="s">
        <v>31</v>
      </c>
      <c r="B13" s="41"/>
      <c r="C13" s="41"/>
      <c r="D13" s="42">
        <f>SUM(D3:D12)</f>
        <v>31.983999999999998</v>
      </c>
      <c r="E13" s="42">
        <f>SUM(E3:E12)</f>
        <v>21.036000000000001</v>
      </c>
      <c r="F13" s="42">
        <f>SUM(F3:F12)</f>
        <v>128.79000000000002</v>
      </c>
      <c r="G13" s="42">
        <f>SUM(G3:G12)</f>
        <v>839.4</v>
      </c>
      <c r="H13" s="43"/>
      <c r="I13" s="43"/>
      <c r="J13" s="43"/>
      <c r="K13" s="43"/>
      <c r="L13" s="44">
        <f>SUM(L3:L12)</f>
        <v>5.3674999999999997</v>
      </c>
      <c r="M13" s="16"/>
    </row>
    <row r="14" spans="1:13" ht="26.25" x14ac:dyDescent="0.25">
      <c r="A14" s="45" t="s">
        <v>32</v>
      </c>
      <c r="B14" s="46"/>
      <c r="C14" s="46"/>
      <c r="D14" s="25" t="s">
        <v>33</v>
      </c>
      <c r="E14" s="25" t="s">
        <v>34</v>
      </c>
      <c r="F14" s="25" t="s">
        <v>35</v>
      </c>
      <c r="G14" s="25" t="s">
        <v>36</v>
      </c>
      <c r="H14" s="46"/>
      <c r="I14" s="46"/>
      <c r="J14" s="46"/>
      <c r="K14" s="46"/>
      <c r="L14" s="46"/>
      <c r="M14" s="16"/>
    </row>
    <row r="15" spans="1:13" ht="15.75" x14ac:dyDescent="0.25">
      <c r="A15" s="10" t="s">
        <v>37</v>
      </c>
      <c r="B15" s="22">
        <f>C15*100/100</f>
        <v>100</v>
      </c>
      <c r="C15" s="22">
        <v>100</v>
      </c>
      <c r="D15" s="13">
        <f>C15*H15/100</f>
        <v>0</v>
      </c>
      <c r="E15" s="13">
        <f>C15*I15/100</f>
        <v>100</v>
      </c>
      <c r="F15" s="13">
        <f>C15*J15/100</f>
        <v>0</v>
      </c>
      <c r="G15" s="13">
        <f>C15*K15/100</f>
        <v>900</v>
      </c>
      <c r="H15" s="14">
        <v>0</v>
      </c>
      <c r="I15" s="14">
        <v>100</v>
      </c>
      <c r="J15" s="14">
        <v>0</v>
      </c>
      <c r="K15" s="14">
        <v>900</v>
      </c>
      <c r="L15" s="68">
        <f>B15*10/1000</f>
        <v>1</v>
      </c>
      <c r="M15" s="16"/>
    </row>
    <row r="16" spans="1:13" ht="15.75" x14ac:dyDescent="0.25">
      <c r="K16" s="48" t="s">
        <v>31</v>
      </c>
      <c r="L16" s="70">
        <f>L13+L15</f>
        <v>6.3674999999999997</v>
      </c>
    </row>
    <row r="17" spans="1:8" ht="15.75" x14ac:dyDescent="0.25">
      <c r="A17" s="50" t="s">
        <v>54</v>
      </c>
    </row>
    <row r="19" spans="1:8" ht="20.25" x14ac:dyDescent="0.3">
      <c r="A19" s="62" t="s">
        <v>46</v>
      </c>
      <c r="B19" s="62"/>
      <c r="C19" s="62" t="s">
        <v>55</v>
      </c>
      <c r="D19" s="62"/>
      <c r="E19" s="62"/>
      <c r="F19" s="62"/>
      <c r="G19" s="62"/>
      <c r="H19" s="3"/>
    </row>
  </sheetData>
  <mergeCells count="4">
    <mergeCell ref="B1:C1"/>
    <mergeCell ref="D1:F1"/>
    <mergeCell ref="H1:K1"/>
    <mergeCell ref="L1:L2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 dienas</vt:lpstr>
      <vt:lpstr>5 dienas</vt:lpstr>
      <vt:lpstr>10 dienas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Daily, Rigas 89.vidusskola</dc:creator>
  <cp:lastModifiedBy>Nataša Ņekrasova</cp:lastModifiedBy>
  <cp:lastPrinted>2021-05-05T08:48:53Z</cp:lastPrinted>
  <dcterms:created xsi:type="dcterms:W3CDTF">2015-06-05T18:17:20Z</dcterms:created>
  <dcterms:modified xsi:type="dcterms:W3CDTF">2021-05-24T11:24:24Z</dcterms:modified>
</cp:coreProperties>
</file>